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NOVEMB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4" l="1"/>
  <c r="K13" i="4"/>
  <c r="M19" i="4" l="1"/>
  <c r="N19" i="4" s="1"/>
  <c r="Q19" i="4" s="1"/>
  <c r="M18" i="4"/>
  <c r="N18" i="4" s="1"/>
  <c r="Q18" i="4" s="1"/>
  <c r="N21" i="4"/>
  <c r="Q21" i="4" s="1"/>
  <c r="M21" i="4"/>
  <c r="K21" i="4"/>
  <c r="N20" i="4"/>
  <c r="Q20" i="4" s="1"/>
  <c r="M20" i="4"/>
  <c r="P7" i="4"/>
  <c r="M14" i="4"/>
  <c r="N14" i="4" s="1"/>
  <c r="Q14" i="4" s="1"/>
  <c r="M12" i="4"/>
  <c r="N12" i="4" s="1"/>
  <c r="Q12" i="4" s="1"/>
  <c r="M13" i="4"/>
  <c r="N13" i="4" s="1"/>
  <c r="Q13" i="4" s="1"/>
  <c r="M11" i="4" l="1"/>
  <c r="N11" i="4" s="1"/>
  <c r="Q11" i="4" s="1"/>
  <c r="M9" i="4"/>
  <c r="N9" i="4" s="1"/>
  <c r="Q9" i="4" s="1"/>
  <c r="P16" i="4"/>
  <c r="M16" i="4" l="1"/>
  <c r="K16" i="4"/>
  <c r="M17" i="4"/>
  <c r="N17" i="4" s="1"/>
  <c r="Q17" i="4" s="1"/>
  <c r="M15" i="4"/>
  <c r="N15" i="4" s="1"/>
  <c r="Q15" i="4" s="1"/>
  <c r="M10" i="4"/>
  <c r="N10" i="4" s="1"/>
  <c r="Q10" i="4" s="1"/>
  <c r="N16" i="4" l="1"/>
  <c r="Q16" i="4" s="1"/>
  <c r="K7" i="4"/>
  <c r="M8" i="4" l="1"/>
  <c r="N8" i="4" s="1"/>
  <c r="Q8" i="4" s="1"/>
  <c r="M7" i="4"/>
  <c r="N7" i="4" s="1"/>
  <c r="Q7" i="4" s="1"/>
  <c r="M6" i="4"/>
  <c r="N6" i="4" s="1"/>
  <c r="Q6" i="4" s="1"/>
</calcChain>
</file>

<file path=xl/sharedStrings.xml><?xml version="1.0" encoding="utf-8"?>
<sst xmlns="http://schemas.openxmlformats.org/spreadsheetml/2006/main" count="117" uniqueCount="72">
  <si>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</si>
  <si>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</si>
  <si>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</si>
  <si>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</si>
  <si>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</si>
  <si>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</si>
  <si>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</si>
  <si>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</si>
  <si>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</si>
  <si>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</si>
  <si>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</si>
  <si>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</si>
  <si>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</si>
  <si>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</si>
  <si>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</si>
  <si>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</si>
  <si>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</si>
  <si>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</si>
  <si>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</si>
  <si>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 xml:space="preserve">DESCONTO PARÁGRAFO 1º - ART. 10º </t>
  </si>
  <si>
    <t>ADICIONAL DE DIÁRIAS - ART. 11º</t>
  </si>
  <si>
    <t>CARLOS JOSÉ DE FREITAS PEREIRA</t>
  </si>
  <si>
    <t>CHEFE DO SETOR DE FISCALIZAÇÃO DO CRMV-CE</t>
  </si>
  <si>
    <t xml:space="preserve">FRANCISCO RÉGIS MUNIZ DE SOUZA </t>
  </si>
  <si>
    <t xml:space="preserve">AGENTE FISCAL DO CRMV-CE </t>
  </si>
  <si>
    <t>DADOS DE DIÁRIAS - PORTARIA 62/2023</t>
  </si>
  <si>
    <t>ART. 6º DA PORTARIA 62/2023</t>
  </si>
  <si>
    <t>FELIPE DOURADO DE ARAGÃO PINHEIRO</t>
  </si>
  <si>
    <t>ASSESSOR TÉCNICO DE FISCALIZAÇÃO DO CRMV-CE</t>
  </si>
  <si>
    <t>REALIZAR
FISCALIZAÇÕES DE CARÁTER ADMINISTRATIVA, PARA VERIFICAR
ATIVIDADE ECONÔMICA DESENVOLVIDA POR EMPRESAS QUE ATUAM NO RAMO DA
MEDICINA VETERINÁRIA E ZOOTECNIA, NOS MUNICÍPIOS DA BASE XXVIII, CONFORME PROC. ELET. N.º 0330012.00000012/2023-74.</t>
  </si>
  <si>
    <t xml:space="preserve"> PARACURU,
TRAIRI, PARAIPABA, SÃO GONÇALO DO AMARANTE E SÃO LUíS DO CURU/CE</t>
  </si>
  <si>
    <t xml:space="preserve"> PARACURU,
TRAIRI, PARAIPABA, SÃO GONÇALO DO AMARANTE E SÃO LUÍS DO CURU/CE</t>
  </si>
  <si>
    <t>JARIER DE OLIVEIRA MORENO</t>
  </si>
  <si>
    <t>TESOUREIRO DO CRMV-CE</t>
  </si>
  <si>
    <t>CANINDÉ/CE</t>
  </si>
  <si>
    <t xml:space="preserve"> REPRESENTAR O CRMV-CE EM MESA DE
AUDIÊNCIA PÚBLICA, EM CANINDÉ/CE, CONFORME PROC. ELET. N.º 0330023.00000658/2023-15.</t>
  </si>
  <si>
    <t>CLÁUDIO HENRIQUE NOGUEIRA DE MEDEIROS</t>
  </si>
  <si>
    <t> CONSELHEIRO EFETIVO DO CRMV-CE</t>
  </si>
  <si>
    <t>VEÍCULO PRÓPRIO</t>
  </si>
  <si>
    <t xml:space="preserve"> JUAZEIRO DO
NORTE/CE E REGIÃO / AURORA,
BAIXIO, IPAUMIRIM, LAVRAS DA MANGABEIRA E VÁRZEA ALEGRE/CE</t>
  </si>
  <si>
    <t>FRANCISCO ATUALPA SOARES JÚNIOR</t>
  </si>
  <si>
    <t>PRESIDENTE DO CRMV-CE</t>
  </si>
  <si>
    <t>IGUATU E  JUAZEIRO DO
NORTE/CE</t>
  </si>
  <si>
    <t>VEÍCULO DO CRMV-CE E RODOVIÁRIO</t>
  </si>
  <si>
    <t xml:space="preserve">REALIZAR FISCALIZAÇÕES DE CARÁTER TÉCNICA NOS MUNICÍPIOS DE JUAZEIRO DO
NORTE/CE E REGIÃO; FINALIZAR A FISCALIZAÇÃO NOS MUNICÍPIOS DA BASE II FATO
IMPOSSIBILITADO POR RETORNAR A FORTALEZA ANTES DE FINALIZAR A BASE NA VIAGEM
ANTERIOR POR PROBLEMAS MECÂNICOS NO CARRO UTILIZADO NA VIAGEM E NECESSIDADE
DE RETORNO POR SERVIÇO DE REBOQUE. ENTRE OUTROS SERVIÇOS, CONFORME PROC. ELET. N.º 0330012.00000015/2023-47. </t>
  </si>
  <si>
    <t xml:space="preserve">REALIZAR FISCALIZAÇÕES DE CARÁTER ADMINISTRATIVA NOS MUNICÍPIOS DE JUAZEIRO DO
NORTE/CE E REGIÃO; FINALIZAR A FISCALIZAÇÃO NOS MUNICÍPIOS DA BASE II FATO
IMPOSSIBILITADO POR RETORNAR A FORTALEZA ANTES DE FINALIZAR A BASE NA VIAGEM
ANTERIOR POR PROBLEMAS MECÂNICOS NO CARRO UTILIZADO NA VIAGEM E NECESSIDADE
DE RETORNO POR SERVIÇO DE REBOQUE. ENTRE OUTROS SERVIÇOS, CONFORME PROC. ELET. N.º 0330012.00000015/2023-47. </t>
  </si>
  <si>
    <t>DAVID CALDAS VASCONCELOS</t>
  </si>
  <si>
    <t>SÃO BENEDITO/CE</t>
  </si>
  <si>
    <t>OUTROS</t>
  </si>
  <si>
    <t>TAUÁ/CE</t>
  </si>
  <si>
    <t>VEÍCULO DO CRMV-CE</t>
  </si>
  <si>
    <t>VEÍCULO DA ADAGRI</t>
  </si>
  <si>
    <t>PARTICIPAR DA MESA DE AUDIÊNCIA PÚBLICA SOBRE DIVULGAÇÃO DO PROGRAMA NACIONAL DE VIGILÂNCIA PARA FEBRE AFTOSA E DISCUSSÃO DO PLANO ESTRATÉGICO PARA RETIRADA DA VACINAÇÃO, NO ESTADO DO CEARÁ, EM SÃO BENEDITO/CE, CONFORME PROC. ELET. N.º 0330023.00000676/2023-47.</t>
  </si>
  <si>
    <t>LAVRAS DA MANGABEIRA/CE</t>
  </si>
  <si>
    <t>AGLAYRTON GUEDES FEITOSA</t>
  </si>
  <si>
    <t>MINISTRAR PALESTRA NO V SEMINÁRIO DE RESPONSABILIDADE TÉCNICA PARA MÉDICOS VETERINÁRIOS E ZOOTECNISTAS, EM TAUÁ/CE, CONFORME PROC. ELET. N.º 0330023.00000675/2023-56.</t>
  </si>
  <si>
    <t xml:space="preserve">REALIZAR ATENDIMENTO E CREDENCIAMENTO DOS PARTICIPANTES NO V SEMINÁRIO DE RESPONSABILIDADE TÉCNICA PARA MÉDICOS VETERINÁRIOS E ZOOTECNISTAS, EM TAUÁ/CE, CONFORME PROC. ELET. N.º 0330023.00000675/2023-56  </t>
  </si>
  <si>
    <t>CATARINA/CE</t>
  </si>
  <si>
    <t>COLABORADOR EVENTUAL DO CRMV-CE</t>
  </si>
  <si>
    <t>FABIANA VINHAS RODRIGUES</t>
  </si>
  <si>
    <t>ASSESSORA TÉCNICA DE FISCALIZAÇÃO DO CRMV-CE</t>
  </si>
  <si>
    <t>BANABUIÚ, DEP. IRAPUAN PINHEIRO, MILHÃ, MOMBAÇA, PIQUET CARNEIRO, QUIXERAMOBIM, SENADOR POMPEU E SOLONÓPOLE/CE</t>
  </si>
  <si>
    <t>GUARAMIRANGA, BATURITÉ E GUAIUBA/CE</t>
  </si>
  <si>
    <t>REALIZAR FISCALIZAÇÕES DE CARÁTER TÉCNICA, PARA VERIFICAR
ATIVIDADE ECONÔMICA DESENVOLVIDA POR EMPRESAS QUE ATUAM NO RAMO DA
MEDICINA VETERINÁRIA E ZOOTECNIA, NOS MUNICÍPIOS DA BASE XXVIII, CONFORME PROC. ELET. N.º 0330012.00000012/2023-74.</t>
  </si>
  <si>
    <t>SECRETÁRIO-GERAL</t>
  </si>
  <si>
    <t xml:space="preserve">PARTICIPAR DO PROCESSO ÉTICO COMO CONSELHEIRO INSTRUTOR NA SEDE
DO CRMV-CE, EM FORTALEZA/CE, CONFORME PROC. ELET. N.º 0330021.00000162/2023-20. </t>
  </si>
  <si>
    <t xml:space="preserve">MINISTRAR PALESTRA NO V SEMINÁRIO DE RESPONSABILIDADE TÉCNICA PARA MÉDICOS VETERINÁRIOS E ZOOTECNISTAS E REALIZAR CERIMONIAL DO EVENTO, EM TAUÁ/CE, CONFORME PROC. ELET. N.º 0330023.00000675/2023-56 </t>
  </si>
  <si>
    <t>MINISTRAR PALESTRA NO VI CONEJUS, NO MUNICÍPIO DE IGUATU/CE E NA LIGA
ACADÊMICA MULTIDISCIPLINAR DE SAÚDE ÚNICA NO MUNICÍPIO DE JUAZEIRO DO
NORTE/CE, CONFORME PROC. ELET. N.º 0330021.00000157/2023-65. OBS: O DESLOCAMENTO DE FOI REALIZADO POR MEIO DO AUTOMÓVEL DO CRMV-CE, JUNTAMENTE COM A EQUIPE DE FISCALIZAÇÃO DO CRMV-CE, E O RETORNO POR MEIO DE BILHETE RODOVIÁRIO ADQUIRIDO PELO SENHOR PRESIDENTE E RESSARCIDO PELO CRMV-CE.</t>
  </si>
  <si>
    <t xml:space="preserve"> REALIZAR FISCALIZAÇÕES DE CARÁTER ADMINISTRATIVA, PARA ATENDER DEMANDAS REFERENTE AOS MUTIRÕES DE CASTRAÇÃO NOS MUNICÍPIOS DE GUARAMIRANGA, GUAIUBA E BATURITÉ/CE, CONFORME PROC. ELET. N.º 0330012.00000016/2023-38.</t>
  </si>
  <si>
    <t xml:space="preserve"> REALIZAR FISCALIZAÇÕES DE CARÁTER TÉCNICA, PARA ATENDER DEMANDAS REFERENTE AOS MUTIRÕES DE CASTRAÇÃO NOS MUNICÍPIOS DE GUARAMIRANGA, GUAIUBA E BATURITÉ/CE, CONFORME PROC. ELET. N.º 0330012.00000016/2023-38.</t>
  </si>
  <si>
    <t xml:space="preserve"> REALIZAR FISCALIZAÇÕES DE CARÁTER TÉCNICA, PARA VERIFICAR
ATIVIDADE ECONÔMICA DESENVOLVIDA POR EMPRESAS QUE ATUAM NO RAMO DA
MEDICINA VETERINÁRIA E ZOOTECNIA, NOS MUNICÍPIOS DA BASE XVI E ATENDER OUTRAS DEMANDAS, CONFORME PROC. ELET. N.º 0330012.00000017/2023-29.</t>
  </si>
  <si>
    <t xml:space="preserve"> REALIZAR FISCALIZAÇÕES DE CARÁTER ADMINISTRATIVA, PARA VERIFICAR
ATIVIDADE ECONÔMICA DESENVOLVIDA POR EMPRESAS QUE ATUAM NO RAMO DA
MEDICINA VETERINÁRIA E ZOOTECNIA, NOS MUNICÍPIOS DA BASE XVI E ATENDER OUTRAS DEMANDAS, CONFORME PROC. ELET. N.º 0330012.00000017/2023-29.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</si>
</sst>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"/>
      <color rgb="FF000000"/>
      <name val="Tahoma"/>
      <family val="2"/>
    </font>
    <font>
      <sz val="8"/>
      <name val="Tahoma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/>
    <xf numFmtId="0" fontId="2" fillId="0" borderId="1" xfId="2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2" fontId="2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0" xfId="0" applyFont="1"/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showGridLines="0" tabSelected="1" view="pageLayout" topLeftCell="C1" zoomScale="70" zoomScaleNormal="100" zoomScalePageLayoutView="70" workbookViewId="0">
      <selection activeCell="P22" sqref="P22"/>
    </sheetView>
  </sheetViews>
  <sheetFormatPr defaultColWidth="0" defaultRowHeight="15"/>
  <cols>
    <col min="1" max="1" width="17.140625" style="1" customWidth="1"/>
    <col min="2" max="2" width="18.28515625" style="1" customWidth="1"/>
    <col min="3" max="5" width="15" style="1" customWidth="1"/>
    <col min="6" max="7" width="10" style="1" customWidth="1"/>
    <col min="8" max="8" width="10" style="2" customWidth="1"/>
    <col min="9" max="9" width="17.5703125" style="3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4" customWidth="1"/>
  </cols>
  <sheetData>
    <row r="2" spans="1:18" s="10" customFormat="1" ht="18.600000000000001" customHeight="1">
      <c r="A2" s="12"/>
      <c r="B2" s="12"/>
      <c r="C2" s="13"/>
      <c r="D2" s="12"/>
      <c r="E2" s="13"/>
      <c r="F2" s="14"/>
      <c r="G2" s="14"/>
      <c r="H2" s="15"/>
      <c r="I2" s="13"/>
      <c r="J2" s="15"/>
      <c r="K2" s="15"/>
      <c r="L2" s="15"/>
      <c r="M2" s="15"/>
      <c r="N2" s="15"/>
      <c r="O2" s="15"/>
      <c r="P2" s="16"/>
      <c r="Q2" s="15"/>
      <c r="R2" s="17"/>
    </row>
    <row r="3" spans="1:18" s="10" customFormat="1" ht="28.35" customHeight="1">
      <c r="A3" s="41"/>
      <c r="B3" s="41"/>
      <c r="C3" s="13"/>
      <c r="D3" s="12"/>
      <c r="E3" s="13"/>
      <c r="F3" s="14"/>
      <c r="G3" s="14"/>
      <c r="H3" s="15"/>
      <c r="I3" s="13"/>
      <c r="J3" s="15"/>
      <c r="K3" s="15"/>
      <c r="L3" s="15"/>
      <c r="M3" s="15"/>
      <c r="N3" s="15"/>
      <c r="O3" s="15"/>
      <c r="P3" s="16"/>
      <c r="Q3" s="15"/>
      <c r="R3" s="17"/>
    </row>
    <row r="4" spans="1:18" s="23" customFormat="1" ht="30" customHeight="1">
      <c r="A4" s="44" t="s">
        <v>0</v>
      </c>
      <c r="B4" s="44" t="s">
        <v>1</v>
      </c>
      <c r="C4" s="44" t="s">
        <v>2</v>
      </c>
      <c r="D4" s="44"/>
      <c r="E4" s="44"/>
      <c r="F4" s="44"/>
      <c r="G4" s="44"/>
      <c r="H4" s="45" t="s">
        <v>25</v>
      </c>
      <c r="I4" s="46"/>
      <c r="J4" s="46"/>
      <c r="K4" s="46"/>
      <c r="L4" s="46"/>
      <c r="M4" s="46"/>
      <c r="N4" s="46"/>
      <c r="O4" s="47" t="s">
        <v>3</v>
      </c>
      <c r="P4" s="48"/>
      <c r="Q4" s="49" t="s">
        <v>4</v>
      </c>
      <c r="R4" s="42" t="s">
        <v>5</v>
      </c>
    </row>
    <row r="5" spans="1:18" s="23" customFormat="1" ht="49.5" customHeight="1">
      <c r="A5" s="42"/>
      <c r="B5" s="42"/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5" t="s">
        <v>11</v>
      </c>
      <c r="I5" s="26" t="s">
        <v>12</v>
      </c>
      <c r="J5" s="25" t="s">
        <v>13</v>
      </c>
      <c r="K5" s="25" t="s">
        <v>19</v>
      </c>
      <c r="L5" s="25" t="s">
        <v>20</v>
      </c>
      <c r="M5" s="27" t="s">
        <v>17</v>
      </c>
      <c r="N5" s="27" t="s">
        <v>14</v>
      </c>
      <c r="O5" s="25" t="s">
        <v>26</v>
      </c>
      <c r="P5" s="25" t="s">
        <v>15</v>
      </c>
      <c r="Q5" s="50"/>
      <c r="R5" s="43"/>
    </row>
    <row r="6" spans="1:18" s="18" customFormat="1" ht="170.1" customHeight="1">
      <c r="A6" s="11" t="s">
        <v>27</v>
      </c>
      <c r="B6" s="11" t="s">
        <v>28</v>
      </c>
      <c r="C6" s="5" t="s">
        <v>16</v>
      </c>
      <c r="D6" s="5" t="s">
        <v>31</v>
      </c>
      <c r="E6" s="19" t="s">
        <v>18</v>
      </c>
      <c r="F6" s="6">
        <v>45236</v>
      </c>
      <c r="G6" s="6">
        <v>45240</v>
      </c>
      <c r="H6" s="7">
        <v>225</v>
      </c>
      <c r="I6" s="5">
        <v>4.5</v>
      </c>
      <c r="J6" s="7">
        <v>0</v>
      </c>
      <c r="K6" s="7">
        <v>0</v>
      </c>
      <c r="L6" s="7">
        <v>0</v>
      </c>
      <c r="M6" s="7">
        <f t="shared" ref="M6" si="0">H6*I6+J6</f>
        <v>1012.5</v>
      </c>
      <c r="N6" s="7">
        <f t="shared" ref="N6" si="1">M6-K6+L6</f>
        <v>1012.5</v>
      </c>
      <c r="O6" s="7">
        <v>0</v>
      </c>
      <c r="P6" s="8">
        <v>0</v>
      </c>
      <c r="Q6" s="7">
        <f t="shared" ref="Q6" si="2">N6+O6+P6</f>
        <v>1012.5</v>
      </c>
      <c r="R6" s="9" t="s">
        <v>63</v>
      </c>
    </row>
    <row r="7" spans="1:18" s="18" customFormat="1" ht="170.1" customHeight="1">
      <c r="A7" s="11" t="s">
        <v>23</v>
      </c>
      <c r="B7" s="11" t="s">
        <v>24</v>
      </c>
      <c r="C7" s="5" t="s">
        <v>16</v>
      </c>
      <c r="D7" s="5" t="s">
        <v>30</v>
      </c>
      <c r="E7" s="28" t="s">
        <v>18</v>
      </c>
      <c r="F7" s="6">
        <v>45236</v>
      </c>
      <c r="G7" s="6">
        <v>45240</v>
      </c>
      <c r="H7" s="7">
        <v>225</v>
      </c>
      <c r="I7" s="5">
        <v>4.5</v>
      </c>
      <c r="J7" s="7">
        <v>0</v>
      </c>
      <c r="K7" s="7">
        <f>40.28*5</f>
        <v>201.4</v>
      </c>
      <c r="L7" s="7">
        <v>0</v>
      </c>
      <c r="M7" s="7">
        <f t="shared" ref="M7" si="3">H7*I7+J7</f>
        <v>1012.5</v>
      </c>
      <c r="N7" s="7">
        <f t="shared" ref="N7:N15" si="4">M7-K7+L7</f>
        <v>811.1</v>
      </c>
      <c r="O7" s="7">
        <v>0</v>
      </c>
      <c r="P7" s="7">
        <f>235.83</f>
        <v>235.83</v>
      </c>
      <c r="Q7" s="7">
        <f t="shared" ref="Q7" si="5">N7+O7+P7</f>
        <v>1046.93</v>
      </c>
      <c r="R7" s="9" t="s">
        <v>29</v>
      </c>
    </row>
    <row r="8" spans="1:18" s="18" customFormat="1" ht="170.1" customHeight="1">
      <c r="A8" s="22" t="s">
        <v>32</v>
      </c>
      <c r="B8" s="22" t="s">
        <v>33</v>
      </c>
      <c r="C8" s="19" t="s">
        <v>16</v>
      </c>
      <c r="D8" s="5" t="s">
        <v>34</v>
      </c>
      <c r="E8" s="19" t="s">
        <v>51</v>
      </c>
      <c r="F8" s="6">
        <v>45236</v>
      </c>
      <c r="G8" s="6">
        <v>45236</v>
      </c>
      <c r="H8" s="20">
        <v>385</v>
      </c>
      <c r="I8" s="31">
        <v>0.5</v>
      </c>
      <c r="J8" s="7">
        <v>0</v>
      </c>
      <c r="K8" s="7">
        <v>0</v>
      </c>
      <c r="L8" s="7">
        <v>0</v>
      </c>
      <c r="M8" s="7">
        <f>H8*I8+J8</f>
        <v>192.5</v>
      </c>
      <c r="N8" s="7">
        <f>M8-K8+L8</f>
        <v>192.5</v>
      </c>
      <c r="O8" s="20">
        <v>0</v>
      </c>
      <c r="P8" s="21">
        <v>0</v>
      </c>
      <c r="Q8" s="7">
        <f>N8+O8+P8</f>
        <v>192.5</v>
      </c>
      <c r="R8" s="9" t="s">
        <v>35</v>
      </c>
    </row>
    <row r="9" spans="1:18" s="18" customFormat="1" ht="170.1" customHeight="1">
      <c r="A9" s="11" t="s">
        <v>46</v>
      </c>
      <c r="B9" s="11" t="s">
        <v>64</v>
      </c>
      <c r="C9" s="5" t="s">
        <v>16</v>
      </c>
      <c r="D9" s="5" t="s">
        <v>47</v>
      </c>
      <c r="E9" s="28" t="s">
        <v>48</v>
      </c>
      <c r="F9" s="6">
        <v>45239</v>
      </c>
      <c r="G9" s="6">
        <v>45240</v>
      </c>
      <c r="H9" s="7">
        <v>385</v>
      </c>
      <c r="I9" s="5">
        <v>1.5</v>
      </c>
      <c r="J9" s="7">
        <v>0</v>
      </c>
      <c r="K9" s="7">
        <v>0</v>
      </c>
      <c r="L9" s="7">
        <v>0</v>
      </c>
      <c r="M9" s="7">
        <f>H9*I9+J9</f>
        <v>577.5</v>
      </c>
      <c r="N9" s="7">
        <f>M9-K9+L9</f>
        <v>577.5</v>
      </c>
      <c r="O9" s="7">
        <v>0</v>
      </c>
      <c r="P9" s="8">
        <v>0</v>
      </c>
      <c r="Q9" s="7">
        <f>N9+O9+P9</f>
        <v>577.5</v>
      </c>
      <c r="R9" s="9" t="s">
        <v>52</v>
      </c>
    </row>
    <row r="10" spans="1:18" s="18" customFormat="1" ht="170.1" customHeight="1">
      <c r="A10" s="29" t="s">
        <v>36</v>
      </c>
      <c r="B10" s="29" t="s">
        <v>37</v>
      </c>
      <c r="C10" s="32" t="s">
        <v>53</v>
      </c>
      <c r="D10" s="19" t="s">
        <v>16</v>
      </c>
      <c r="E10" s="19" t="s">
        <v>38</v>
      </c>
      <c r="F10" s="6">
        <v>45243</v>
      </c>
      <c r="G10" s="6">
        <v>45245</v>
      </c>
      <c r="H10" s="20">
        <v>385</v>
      </c>
      <c r="I10" s="19">
        <v>2.5</v>
      </c>
      <c r="J10" s="7">
        <v>0</v>
      </c>
      <c r="K10" s="7">
        <v>0</v>
      </c>
      <c r="L10" s="7">
        <v>0</v>
      </c>
      <c r="M10" s="7">
        <f>H10*I10+J10</f>
        <v>962.5</v>
      </c>
      <c r="N10" s="7">
        <f t="shared" si="4"/>
        <v>962.5</v>
      </c>
      <c r="O10" s="20">
        <v>550.44000000000005</v>
      </c>
      <c r="P10" s="21">
        <v>0</v>
      </c>
      <c r="Q10" s="7">
        <f>N10+O10+P10</f>
        <v>1512.94</v>
      </c>
      <c r="R10" s="9" t="s">
        <v>65</v>
      </c>
    </row>
    <row r="11" spans="1:18" s="18" customFormat="1" ht="170.1" customHeight="1">
      <c r="A11" s="29" t="s">
        <v>32</v>
      </c>
      <c r="B11" s="29" t="s">
        <v>33</v>
      </c>
      <c r="C11" s="19" t="s">
        <v>16</v>
      </c>
      <c r="D11" s="30" t="s">
        <v>49</v>
      </c>
      <c r="E11" s="19" t="s">
        <v>50</v>
      </c>
      <c r="F11" s="6">
        <v>45249</v>
      </c>
      <c r="G11" s="6">
        <v>45251</v>
      </c>
      <c r="H11" s="20">
        <v>385</v>
      </c>
      <c r="I11" s="19">
        <v>2.5</v>
      </c>
      <c r="J11" s="7">
        <v>0</v>
      </c>
      <c r="K11" s="7">
        <v>0</v>
      </c>
      <c r="L11" s="7">
        <v>0</v>
      </c>
      <c r="M11" s="7">
        <f>H11*I11+J11</f>
        <v>962.5</v>
      </c>
      <c r="N11" s="7">
        <f t="shared" si="4"/>
        <v>962.5</v>
      </c>
      <c r="O11" s="20">
        <v>0</v>
      </c>
      <c r="P11" s="21">
        <v>0</v>
      </c>
      <c r="Q11" s="7">
        <f>N11+O11+P11</f>
        <v>962.5</v>
      </c>
      <c r="R11" s="9" t="s">
        <v>66</v>
      </c>
    </row>
    <row r="12" spans="1:18" s="40" customFormat="1" ht="170.1" customHeight="1">
      <c r="A12" s="33" t="s">
        <v>27</v>
      </c>
      <c r="B12" s="33" t="s">
        <v>28</v>
      </c>
      <c r="C12" s="34" t="s">
        <v>16</v>
      </c>
      <c r="D12" s="35" t="s">
        <v>49</v>
      </c>
      <c r="E12" s="34" t="s">
        <v>50</v>
      </c>
      <c r="F12" s="36">
        <v>45249</v>
      </c>
      <c r="G12" s="36">
        <v>45251</v>
      </c>
      <c r="H12" s="37">
        <v>225</v>
      </c>
      <c r="I12" s="34">
        <v>2.5</v>
      </c>
      <c r="J12" s="38">
        <v>0</v>
      </c>
      <c r="K12" s="38">
        <v>0</v>
      </c>
      <c r="L12" s="38">
        <v>0</v>
      </c>
      <c r="M12" s="38">
        <f t="shared" ref="M12:M14" si="6">H12*I12+J12</f>
        <v>562.5</v>
      </c>
      <c r="N12" s="38">
        <f t="shared" si="4"/>
        <v>562.5</v>
      </c>
      <c r="O12" s="37">
        <v>0</v>
      </c>
      <c r="P12" s="21">
        <v>0</v>
      </c>
      <c r="Q12" s="38">
        <f t="shared" ref="Q12:Q14" si="7">N12+O12+P12</f>
        <v>562.5</v>
      </c>
      <c r="R12" s="39" t="s">
        <v>55</v>
      </c>
    </row>
    <row r="13" spans="1:18" s="40" customFormat="1" ht="170.1" customHeight="1">
      <c r="A13" s="33" t="s">
        <v>23</v>
      </c>
      <c r="B13" s="33" t="s">
        <v>24</v>
      </c>
      <c r="C13" s="34" t="s">
        <v>16</v>
      </c>
      <c r="D13" s="35" t="s">
        <v>49</v>
      </c>
      <c r="E13" s="34" t="s">
        <v>50</v>
      </c>
      <c r="F13" s="36">
        <v>45249</v>
      </c>
      <c r="G13" s="36">
        <v>45251</v>
      </c>
      <c r="H13" s="37">
        <v>225</v>
      </c>
      <c r="I13" s="34">
        <v>2.5</v>
      </c>
      <c r="J13" s="38">
        <v>0</v>
      </c>
      <c r="K13" s="38">
        <f>40.28*2</f>
        <v>80.56</v>
      </c>
      <c r="L13" s="38">
        <v>0</v>
      </c>
      <c r="M13" s="38">
        <f t="shared" si="6"/>
        <v>562.5</v>
      </c>
      <c r="N13" s="38">
        <f t="shared" si="4"/>
        <v>481.94</v>
      </c>
      <c r="O13" s="37">
        <v>0</v>
      </c>
      <c r="P13" s="21">
        <v>222.73</v>
      </c>
      <c r="Q13" s="38">
        <f t="shared" si="7"/>
        <v>704.67</v>
      </c>
      <c r="R13" s="39" t="s">
        <v>56</v>
      </c>
    </row>
    <row r="14" spans="1:18" s="40" customFormat="1" ht="170.1" customHeight="1">
      <c r="A14" s="33" t="s">
        <v>54</v>
      </c>
      <c r="B14" s="33" t="s">
        <v>58</v>
      </c>
      <c r="C14" s="34" t="s">
        <v>57</v>
      </c>
      <c r="D14" s="35" t="s">
        <v>49</v>
      </c>
      <c r="E14" s="34" t="s">
        <v>38</v>
      </c>
      <c r="F14" s="36">
        <v>45249</v>
      </c>
      <c r="G14" s="36">
        <v>45251</v>
      </c>
      <c r="H14" s="37">
        <v>385</v>
      </c>
      <c r="I14" s="34">
        <v>2.5</v>
      </c>
      <c r="J14" s="38">
        <v>0</v>
      </c>
      <c r="K14" s="38">
        <v>0</v>
      </c>
      <c r="L14" s="38">
        <v>0</v>
      </c>
      <c r="M14" s="38">
        <f t="shared" si="6"/>
        <v>962.5</v>
      </c>
      <c r="N14" s="38">
        <f t="shared" si="4"/>
        <v>962.5</v>
      </c>
      <c r="O14" s="37">
        <v>85.59</v>
      </c>
      <c r="P14" s="21">
        <v>0</v>
      </c>
      <c r="Q14" s="38">
        <f t="shared" si="7"/>
        <v>1048.0899999999999</v>
      </c>
      <c r="R14" s="39" t="s">
        <v>55</v>
      </c>
    </row>
    <row r="15" spans="1:18" s="18" customFormat="1" ht="226.7" customHeight="1">
      <c r="A15" s="29" t="s">
        <v>40</v>
      </c>
      <c r="B15" s="29" t="s">
        <v>41</v>
      </c>
      <c r="C15" s="19" t="s">
        <v>16</v>
      </c>
      <c r="D15" s="32" t="s">
        <v>42</v>
      </c>
      <c r="E15" s="19" t="s">
        <v>43</v>
      </c>
      <c r="F15" s="6">
        <v>45250</v>
      </c>
      <c r="G15" s="6">
        <v>45252</v>
      </c>
      <c r="H15" s="20">
        <v>385</v>
      </c>
      <c r="I15" s="19">
        <v>2.5</v>
      </c>
      <c r="J15" s="7">
        <v>0</v>
      </c>
      <c r="K15" s="7">
        <v>0</v>
      </c>
      <c r="L15" s="7">
        <v>95</v>
      </c>
      <c r="M15" s="7">
        <f>H15*I15+J15</f>
        <v>962.5</v>
      </c>
      <c r="N15" s="7">
        <f t="shared" si="4"/>
        <v>1057.5</v>
      </c>
      <c r="O15" s="20">
        <v>0</v>
      </c>
      <c r="P15" s="21">
        <v>0</v>
      </c>
      <c r="Q15" s="7">
        <f>N15+O15+P15</f>
        <v>1057.5</v>
      </c>
      <c r="R15" s="9" t="s">
        <v>67</v>
      </c>
    </row>
    <row r="16" spans="1:18" s="18" customFormat="1" ht="240.95" customHeight="1">
      <c r="A16" s="29" t="s">
        <v>21</v>
      </c>
      <c r="B16" s="29" t="s">
        <v>22</v>
      </c>
      <c r="C16" s="19" t="s">
        <v>16</v>
      </c>
      <c r="D16" s="32" t="s">
        <v>39</v>
      </c>
      <c r="E16" s="19" t="s">
        <v>18</v>
      </c>
      <c r="F16" s="6">
        <v>45250</v>
      </c>
      <c r="G16" s="6">
        <v>45254</v>
      </c>
      <c r="H16" s="20">
        <v>225</v>
      </c>
      <c r="I16" s="5">
        <v>4.5</v>
      </c>
      <c r="J16" s="7">
        <v>0</v>
      </c>
      <c r="K16" s="7">
        <f>40.28*5</f>
        <v>201.4</v>
      </c>
      <c r="L16" s="7">
        <v>0</v>
      </c>
      <c r="M16" s="7">
        <f t="shared" ref="M16" si="8">H16*I16+J16</f>
        <v>1012.5</v>
      </c>
      <c r="N16" s="7">
        <f t="shared" ref="N16" si="9">M16-K16+L16</f>
        <v>811.1</v>
      </c>
      <c r="O16" s="7">
        <v>0</v>
      </c>
      <c r="P16" s="8">
        <f>172.9+256.08+242.76</f>
        <v>671.74</v>
      </c>
      <c r="Q16" s="7">
        <f t="shared" ref="Q16" si="10">N16+O16+P16</f>
        <v>1482.8400000000001</v>
      </c>
      <c r="R16" s="9" t="s">
        <v>45</v>
      </c>
    </row>
    <row r="17" spans="1:18" s="18" customFormat="1" ht="240.95" customHeight="1">
      <c r="A17" s="29" t="s">
        <v>59</v>
      </c>
      <c r="B17" s="29" t="s">
        <v>60</v>
      </c>
      <c r="C17" s="19" t="s">
        <v>16</v>
      </c>
      <c r="D17" s="32" t="s">
        <v>39</v>
      </c>
      <c r="E17" s="19" t="s">
        <v>18</v>
      </c>
      <c r="F17" s="6">
        <v>45250</v>
      </c>
      <c r="G17" s="6">
        <v>45254</v>
      </c>
      <c r="H17" s="20">
        <v>225</v>
      </c>
      <c r="I17" s="5">
        <v>4.5</v>
      </c>
      <c r="J17" s="7">
        <v>0</v>
      </c>
      <c r="K17" s="7">
        <v>0</v>
      </c>
      <c r="L17" s="7">
        <v>0</v>
      </c>
      <c r="M17" s="7">
        <f t="shared" ref="M17:M21" si="11">H17*I17+J17</f>
        <v>1012.5</v>
      </c>
      <c r="N17" s="7">
        <f t="shared" ref="N17:N21" si="12">M17-K17+L17</f>
        <v>1012.5</v>
      </c>
      <c r="O17" s="7">
        <v>0</v>
      </c>
      <c r="P17" s="8">
        <v>0</v>
      </c>
      <c r="Q17" s="7">
        <f t="shared" ref="Q17:Q21" si="13">N17+O17+P17</f>
        <v>1012.5</v>
      </c>
      <c r="R17" s="9" t="s">
        <v>44</v>
      </c>
    </row>
    <row r="18" spans="1:18" s="40" customFormat="1" ht="170.1" customHeight="1">
      <c r="A18" s="51" t="s">
        <v>23</v>
      </c>
      <c r="B18" s="51" t="s">
        <v>24</v>
      </c>
      <c r="C18" s="52" t="s">
        <v>16</v>
      </c>
      <c r="D18" s="52" t="s">
        <v>62</v>
      </c>
      <c r="E18" s="53" t="s">
        <v>18</v>
      </c>
      <c r="F18" s="36">
        <v>45253</v>
      </c>
      <c r="G18" s="36">
        <v>45253</v>
      </c>
      <c r="H18" s="38">
        <v>225</v>
      </c>
      <c r="I18" s="54">
        <v>0.5</v>
      </c>
      <c r="J18" s="38">
        <v>0</v>
      </c>
      <c r="K18" s="38">
        <v>40.28</v>
      </c>
      <c r="L18" s="38">
        <v>0</v>
      </c>
      <c r="M18" s="38">
        <f t="shared" ref="M18:M19" si="14">H18*I18+J18</f>
        <v>112.5</v>
      </c>
      <c r="N18" s="38">
        <f t="shared" ref="N18:N19" si="15">M18-K18+L18</f>
        <v>72.22</v>
      </c>
      <c r="O18" s="38">
        <v>0</v>
      </c>
      <c r="P18" s="38">
        <v>218.86</v>
      </c>
      <c r="Q18" s="38">
        <f t="shared" ref="Q18:Q19" si="16">N18+O18+P18</f>
        <v>291.08000000000004</v>
      </c>
      <c r="R18" s="39" t="s">
        <v>68</v>
      </c>
    </row>
    <row r="19" spans="1:18" s="18" customFormat="1" ht="170.1" customHeight="1">
      <c r="A19" s="11" t="s">
        <v>27</v>
      </c>
      <c r="B19" s="11" t="s">
        <v>28</v>
      </c>
      <c r="C19" s="5" t="s">
        <v>16</v>
      </c>
      <c r="D19" s="5" t="s">
        <v>62</v>
      </c>
      <c r="E19" s="19" t="s">
        <v>18</v>
      </c>
      <c r="F19" s="6">
        <v>45253</v>
      </c>
      <c r="G19" s="6">
        <v>45253</v>
      </c>
      <c r="H19" s="7">
        <v>225</v>
      </c>
      <c r="I19" s="55">
        <v>0.5</v>
      </c>
      <c r="J19" s="7">
        <v>0</v>
      </c>
      <c r="K19" s="7">
        <v>0</v>
      </c>
      <c r="L19" s="7">
        <v>0</v>
      </c>
      <c r="M19" s="7">
        <f t="shared" si="14"/>
        <v>112.5</v>
      </c>
      <c r="N19" s="7">
        <f t="shared" si="15"/>
        <v>112.5</v>
      </c>
      <c r="O19" s="7">
        <v>0</v>
      </c>
      <c r="P19" s="8">
        <v>0</v>
      </c>
      <c r="Q19" s="7">
        <f t="shared" si="16"/>
        <v>112.5</v>
      </c>
      <c r="R19" s="39" t="s">
        <v>69</v>
      </c>
    </row>
    <row r="20" spans="1:18" ht="170.1" customHeight="1">
      <c r="A20" s="11" t="s">
        <v>27</v>
      </c>
      <c r="B20" s="11" t="s">
        <v>28</v>
      </c>
      <c r="C20" s="5" t="s">
        <v>16</v>
      </c>
      <c r="D20" s="5" t="s">
        <v>61</v>
      </c>
      <c r="E20" s="19" t="s">
        <v>18</v>
      </c>
      <c r="F20" s="6">
        <v>45257</v>
      </c>
      <c r="G20" s="6">
        <v>45261</v>
      </c>
      <c r="H20" s="7">
        <v>225</v>
      </c>
      <c r="I20" s="5">
        <v>4.5</v>
      </c>
      <c r="J20" s="7">
        <v>0</v>
      </c>
      <c r="K20" s="7">
        <v>0</v>
      </c>
      <c r="L20" s="7">
        <v>0</v>
      </c>
      <c r="M20" s="7">
        <f t="shared" si="11"/>
        <v>1012.5</v>
      </c>
      <c r="N20" s="7">
        <f t="shared" si="12"/>
        <v>1012.5</v>
      </c>
      <c r="O20" s="7">
        <v>0</v>
      </c>
      <c r="P20" s="8">
        <v>0</v>
      </c>
      <c r="Q20" s="7">
        <f t="shared" si="13"/>
        <v>1012.5</v>
      </c>
      <c r="R20" s="9" t="s">
        <v>70</v>
      </c>
    </row>
    <row r="21" spans="1:18" ht="170.1" customHeight="1">
      <c r="A21" s="11" t="s">
        <v>23</v>
      </c>
      <c r="B21" s="11" t="s">
        <v>24</v>
      </c>
      <c r="C21" s="5" t="s">
        <v>16</v>
      </c>
      <c r="D21" s="5" t="s">
        <v>61</v>
      </c>
      <c r="E21" s="28" t="s">
        <v>18</v>
      </c>
      <c r="F21" s="6">
        <v>45257</v>
      </c>
      <c r="G21" s="6">
        <v>45261</v>
      </c>
      <c r="H21" s="7">
        <v>225</v>
      </c>
      <c r="I21" s="5">
        <v>4.5</v>
      </c>
      <c r="J21" s="7">
        <v>0</v>
      </c>
      <c r="K21" s="7">
        <f>40.28*5</f>
        <v>201.4</v>
      </c>
      <c r="L21" s="7">
        <v>0</v>
      </c>
      <c r="M21" s="7">
        <f t="shared" si="11"/>
        <v>1012.5</v>
      </c>
      <c r="N21" s="7">
        <f t="shared" si="12"/>
        <v>811.1</v>
      </c>
      <c r="O21" s="7">
        <v>0</v>
      </c>
      <c r="P21" s="7">
        <f>166.55+253.03</f>
        <v>419.58000000000004</v>
      </c>
      <c r="Q21" s="7">
        <f t="shared" si="13"/>
        <v>1230.68</v>
      </c>
      <c r="R21" s="9" t="s">
        <v>71</v>
      </c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2023
PERÍODO DE 01 A 30/11/2023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2023-09-28T12:19:01Z</cp:lastPrinted>
  <dcterms:created xsi:type="dcterms:W3CDTF">2018-02-28T13:04:00Z</dcterms:created>
  <dcterms:modified xsi:type="dcterms:W3CDTF">2024-04-08T19:36:02Z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